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<sst xmlns="http://schemas.openxmlformats.org/spreadsheetml/2006/main" count="191" uniqueCount="93">
  <si>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</si>
  <si>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</si>
  <si>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</si>
  <si>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</si>
  <si>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</si>
  <si>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</si>
  <si>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</si>
  <si>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</si>
  <si>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</si>
  <si>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</si>
  <si>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</si>
  <si>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</si>
  <si>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</si>
  <si>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</si>
  <si>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</si>
  <si>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</si>
  <si>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</si>
  <si>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</si>
  <si>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</si>
  <si>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</si>
  <si>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</si>
  <si>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</si>
  <si>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</si>
  <si>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</si>
  <si>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</si>
  <si>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</si>
  <si>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</si>
  <si>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</si>
  <si>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</si>
  <si>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</si>
  <si>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</si>
  <si>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</si>
  <si>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</si>
  <si>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</si>
  <si>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</si>
  <si>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</si>
  <si>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</si>
  <si>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</si>
  <si>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</si>
  <si>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</si>
  <si>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</si>
  <si>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</si>
  <si>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</si>
  <si>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</si>
  <si>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</si>
  <si>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</si>
  <si>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</si>
  <si>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</si>
  <si>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</si>
  <si>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</si>
  <si>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</si>
  <si>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</si>
  <si>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</si>
  <si>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</si>
  <si>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</si>
  <si>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</si>
  <si>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</si>
  <si>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</si>
  <si>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</si>
  <si>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</si>
  <si>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</si>
  <si>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</si>
  <si>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</si>
  <si>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</si>
  <si>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</si>
  <si>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</si>
  <si>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</si>
  <si>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</si>
  <si>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</si>
  <si>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</si>
  <si>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</si>
  <si>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</si>
  <si>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</si>
  <si>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</si>
  <si>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</si>
  <si>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</si>
  <si>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</si>
  <si>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</si>
  <si>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</si>
  <si>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</si>
  <si>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</si>
  <si>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</si>
  <si>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</si>
  <si>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</si>
  <si>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</si>
  <si>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</si>
  <si>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>станом на 03.04.2018</t>
  </si>
  <si>
    <t xml:space="preserve">Динаміка надходжень до бюджету розвитку за квітень 2018 р. </t>
  </si>
  <si>
    <r>
      <t xml:space="preserve">станом на 03.04.2018р.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</si>
  <si>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03.04.2018р.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</si>
  <si>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03.04.2018</t>
    </r>
    <r>
      <rPr>
        <sz val="10"/>
        <rFont val="Times New Roman"/>
        <family val="1"/>
      </rPr>
      <t xml:space="preserve"> (тис.грн.)</t>
    </r>
  </si>
  <si>
    <t>план на січень-квітень 2018р.</t>
  </si>
  <si>
    <t>факт  на 01.04.17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</si>
</sst>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3.6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6"/>
      <color indexed="8"/>
      <name val="Times New Roman"/>
      <family val="1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5" fontId="0" fillId="32" borderId="0" xfId="0" applyNumberForma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5578290"/>
        <c:axId val="53333699"/>
      </c:lineChart>
      <c:catAx>
        <c:axId val="655782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33699"/>
        <c:crosses val="autoZero"/>
        <c:auto val="0"/>
        <c:lblOffset val="100"/>
        <c:tickLblSkip val="1"/>
        <c:noMultiLvlLbl val="0"/>
      </c:catAx>
      <c:valAx>
        <c:axId val="533336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7829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0241244"/>
        <c:axId val="25062333"/>
      </c:lineChart>
      <c:catAx>
        <c:axId val="102412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62333"/>
        <c:crosses val="autoZero"/>
        <c:auto val="0"/>
        <c:lblOffset val="100"/>
        <c:tickLblSkip val="1"/>
        <c:noMultiLvlLbl val="0"/>
      </c:catAx>
      <c:valAx>
        <c:axId val="2506233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2412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4234406"/>
        <c:axId val="16783063"/>
      </c:lineChart>
      <c:catAx>
        <c:axId val="242344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83063"/>
        <c:crosses val="autoZero"/>
        <c:auto val="0"/>
        <c:lblOffset val="100"/>
        <c:tickLblSkip val="1"/>
        <c:noMultiLvlLbl val="0"/>
      </c:catAx>
      <c:valAx>
        <c:axId val="1678306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344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6829840"/>
        <c:axId val="17250833"/>
      </c:lineChart>
      <c:catAx>
        <c:axId val="168298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50833"/>
        <c:crosses val="autoZero"/>
        <c:auto val="0"/>
        <c:lblOffset val="100"/>
        <c:tickLblSkip val="1"/>
        <c:noMultiLvlLbl val="0"/>
      </c:catAx>
      <c:valAx>
        <c:axId val="1725083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8298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03.04.2018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1039770"/>
        <c:axId val="55140203"/>
      </c:bar3D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39770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6499780"/>
        <c:axId val="37171429"/>
      </c:bar3D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99780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квітень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03.04.2018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123 391,9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378 620,8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+6 386,4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січень-квітень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372 195,6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+6 425,2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110202"/>
      <sheetName val="Лист8"/>
      <sheetName val="210103"/>
      <sheetName val="2105"/>
      <sheetName val="24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66</v>
      </c>
      <c r="S1" s="113"/>
      <c r="T1" s="113"/>
      <c r="U1" s="113"/>
      <c r="V1" s="113"/>
      <c r="W1" s="114"/>
    </row>
    <row r="2" spans="1:23" ht="15" thickBot="1">
      <c r="A2" s="115" t="s">
        <v>70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71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3">
        <v>0</v>
      </c>
      <c r="V4" s="12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5">
        <v>1</v>
      </c>
      <c r="V5" s="126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7">
        <v>0</v>
      </c>
      <c r="V7" s="12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5">
        <v>0</v>
      </c>
      <c r="V8" s="126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5">
        <v>0</v>
      </c>
      <c r="V10" s="126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5">
        <v>0</v>
      </c>
      <c r="V12" s="126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5">
        <v>0</v>
      </c>
      <c r="V14" s="126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5">
        <v>0</v>
      </c>
      <c r="V16" s="126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5">
        <v>0</v>
      </c>
      <c r="V21" s="126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5">
        <v>0</v>
      </c>
      <c r="V22" s="126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9">
        <f>SUM(U4:U23)</f>
        <v>1</v>
      </c>
      <c r="V24" s="140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43132</v>
      </c>
      <c r="S29" s="143">
        <f>14560.55/1000</f>
        <v>14.56055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43132</v>
      </c>
      <c r="S39" s="131">
        <f>4362046.31/1000</f>
        <v>4362.04631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73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5">
        <v>0</v>
      </c>
      <c r="V8" s="126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5">
        <v>0</v>
      </c>
      <c r="V9" s="126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5">
        <v>1</v>
      </c>
      <c r="V10" s="126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5">
        <v>0</v>
      </c>
      <c r="V12" s="126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5">
        <v>0</v>
      </c>
      <c r="V15" s="126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5">
        <v>0</v>
      </c>
      <c r="V18" s="126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5">
        <v>0</v>
      </c>
      <c r="V19" s="126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7">
        <v>0</v>
      </c>
      <c r="V23" s="138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9">
        <f>SUM(U4:U23)</f>
        <v>1</v>
      </c>
      <c r="V24" s="140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43160</v>
      </c>
      <c r="S29" s="143">
        <v>144.8304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43160</v>
      </c>
      <c r="S39" s="131">
        <v>4586.3857499999995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82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5">
        <v>1</v>
      </c>
      <c r="V8" s="126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5">
        <v>0</v>
      </c>
      <c r="V12" s="126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5">
        <v>0</v>
      </c>
      <c r="V13" s="126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5">
        <v>0</v>
      </c>
      <c r="V14" s="126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5">
        <v>0</v>
      </c>
      <c r="V18" s="126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5">
        <v>0</v>
      </c>
      <c r="V19" s="126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5">
        <v>0</v>
      </c>
      <c r="V20" s="126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5">
        <v>0</v>
      </c>
      <c r="V21" s="126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5">
        <v>0</v>
      </c>
      <c r="V23" s="126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7"/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9">
        <f>SUM(U4:U24)</f>
        <v>1</v>
      </c>
      <c r="V25" s="140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43191</v>
      </c>
      <c r="S30" s="143">
        <v>36.88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43191</v>
      </c>
      <c r="S40" s="131">
        <v>6267.390409999999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zoomScalePageLayoutView="0" workbookViewId="0" topLeftCell="A1">
      <pane xSplit="1" ySplit="3" topLeftCell="H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87</v>
      </c>
      <c r="S1" s="113"/>
      <c r="T1" s="113"/>
      <c r="U1" s="113"/>
      <c r="V1" s="113"/>
      <c r="W1" s="114"/>
    </row>
    <row r="2" spans="1:23" ht="15" thickBot="1">
      <c r="A2" s="115" t="s">
        <v>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3455.9</v>
      </c>
      <c r="R4" s="94">
        <v>0</v>
      </c>
      <c r="S4" s="95">
        <v>0</v>
      </c>
      <c r="T4" s="96">
        <v>87.5</v>
      </c>
      <c r="U4" s="123">
        <v>0</v>
      </c>
      <c r="V4" s="124"/>
      <c r="W4" s="97">
        <f>R4+S4+U4+T4+V4</f>
        <v>87.5</v>
      </c>
    </row>
    <row r="5" spans="1:23" ht="12.75">
      <c r="A5" s="10">
        <v>43193</v>
      </c>
      <c r="B5" s="65"/>
      <c r="C5" s="79"/>
      <c r="D5" s="106"/>
      <c r="E5" s="106">
        <f t="shared" si="0"/>
        <v>0</v>
      </c>
      <c r="F5" s="65"/>
      <c r="G5" s="65"/>
      <c r="H5" s="79"/>
      <c r="I5" s="78"/>
      <c r="J5" s="78"/>
      <c r="K5" s="78"/>
      <c r="L5" s="65"/>
      <c r="M5" s="65">
        <f t="shared" si="1"/>
        <v>0</v>
      </c>
      <c r="N5" s="65"/>
      <c r="O5" s="65">
        <v>2800</v>
      </c>
      <c r="P5" s="3">
        <f t="shared" si="2"/>
        <v>0</v>
      </c>
      <c r="Q5" s="2">
        <v>3455.9</v>
      </c>
      <c r="R5" s="69"/>
      <c r="S5" s="65"/>
      <c r="T5" s="70"/>
      <c r="U5" s="125"/>
      <c r="V5" s="126"/>
      <c r="W5" s="68">
        <f aca="true" t="shared" si="3" ref="W5:W22">R5+S5+U5+T5+V5</f>
        <v>0</v>
      </c>
    </row>
    <row r="6" spans="1:23" ht="12.75">
      <c r="A6" s="10">
        <v>43194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2500</v>
      </c>
      <c r="P6" s="3">
        <f t="shared" si="2"/>
        <v>0</v>
      </c>
      <c r="Q6" s="2">
        <v>3455.9</v>
      </c>
      <c r="R6" s="71"/>
      <c r="S6" s="72"/>
      <c r="T6" s="73"/>
      <c r="U6" s="127"/>
      <c r="V6" s="128"/>
      <c r="W6" s="68">
        <f t="shared" si="3"/>
        <v>0</v>
      </c>
    </row>
    <row r="7" spans="1:23" ht="12.75">
      <c r="A7" s="10">
        <v>43195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7000</v>
      </c>
      <c r="P7" s="3">
        <f t="shared" si="2"/>
        <v>0</v>
      </c>
      <c r="Q7" s="2">
        <v>3455.9</v>
      </c>
      <c r="R7" s="71"/>
      <c r="S7" s="72"/>
      <c r="T7" s="73"/>
      <c r="U7" s="127"/>
      <c r="V7" s="128"/>
      <c r="W7" s="68">
        <f t="shared" si="3"/>
        <v>0</v>
      </c>
    </row>
    <row r="8" spans="1:23" ht="12.75">
      <c r="A8" s="10">
        <v>43196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12000</v>
      </c>
      <c r="P8" s="3">
        <f t="shared" si="2"/>
        <v>0</v>
      </c>
      <c r="Q8" s="2">
        <v>3455.9</v>
      </c>
      <c r="R8" s="71"/>
      <c r="S8" s="72"/>
      <c r="T8" s="70"/>
      <c r="U8" s="125"/>
      <c r="V8" s="126"/>
      <c r="W8" s="68">
        <f t="shared" si="3"/>
        <v>0</v>
      </c>
    </row>
    <row r="9" spans="1:23" ht="12.75">
      <c r="A9" s="10">
        <v>43200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3455.9</v>
      </c>
      <c r="R9" s="71"/>
      <c r="S9" s="72"/>
      <c r="T9" s="70"/>
      <c r="U9" s="125"/>
      <c r="V9" s="126"/>
      <c r="W9" s="68">
        <f t="shared" si="3"/>
        <v>0</v>
      </c>
    </row>
    <row r="10" spans="1:23" ht="12.75">
      <c r="A10" s="10">
        <v>43201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2200</v>
      </c>
      <c r="P10" s="3">
        <f t="shared" si="2"/>
        <v>0</v>
      </c>
      <c r="Q10" s="2">
        <v>3455.9</v>
      </c>
      <c r="R10" s="71"/>
      <c r="S10" s="72"/>
      <c r="T10" s="70"/>
      <c r="U10" s="125"/>
      <c r="V10" s="126"/>
      <c r="W10" s="68">
        <f>R10+S10+U10+T10+V10</f>
        <v>0</v>
      </c>
    </row>
    <row r="11" spans="1:23" ht="12.75">
      <c r="A11" s="10">
        <v>43202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1900</v>
      </c>
      <c r="P11" s="3">
        <f t="shared" si="2"/>
        <v>0</v>
      </c>
      <c r="Q11" s="2">
        <v>3455.9</v>
      </c>
      <c r="R11" s="69"/>
      <c r="S11" s="65"/>
      <c r="T11" s="70"/>
      <c r="U11" s="125"/>
      <c r="V11" s="126"/>
      <c r="W11" s="68">
        <f t="shared" si="3"/>
        <v>0</v>
      </c>
    </row>
    <row r="12" spans="1:23" ht="12.75">
      <c r="A12" s="10">
        <v>43203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14000</v>
      </c>
      <c r="P12" s="3">
        <f t="shared" si="2"/>
        <v>0</v>
      </c>
      <c r="Q12" s="2">
        <v>3455.9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43206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6000</v>
      </c>
      <c r="P13" s="3">
        <f t="shared" si="2"/>
        <v>0</v>
      </c>
      <c r="Q13" s="2">
        <v>3455.9</v>
      </c>
      <c r="R13" s="69"/>
      <c r="S13" s="65"/>
      <c r="T13" s="70"/>
      <c r="U13" s="125"/>
      <c r="V13" s="126"/>
      <c r="W13" s="68">
        <f t="shared" si="3"/>
        <v>0</v>
      </c>
    </row>
    <row r="14" spans="1:23" ht="12.75">
      <c r="A14" s="10">
        <v>43207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13800</v>
      </c>
      <c r="P14" s="3">
        <f t="shared" si="2"/>
        <v>0</v>
      </c>
      <c r="Q14" s="2">
        <v>3455.9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43208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4500</v>
      </c>
      <c r="P15" s="3">
        <f>N15/O15</f>
        <v>0</v>
      </c>
      <c r="Q15" s="2">
        <v>3455.9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43209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4400</v>
      </c>
      <c r="P16" s="3">
        <f t="shared" si="2"/>
        <v>0</v>
      </c>
      <c r="Q16" s="2">
        <v>3455.9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43210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9000</v>
      </c>
      <c r="P17" s="3">
        <f t="shared" si="2"/>
        <v>0</v>
      </c>
      <c r="Q17" s="2">
        <v>3455.9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43182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5700</v>
      </c>
      <c r="P18" s="3">
        <f>N18/O18</f>
        <v>0</v>
      </c>
      <c r="Q18" s="2">
        <v>3455.9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43183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3455.9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43184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3455.9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43185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7500</v>
      </c>
      <c r="P21" s="3">
        <f t="shared" si="2"/>
        <v>0</v>
      </c>
      <c r="Q21" s="2">
        <v>3455.9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3.5" thickBot="1">
      <c r="A22" s="10">
        <v>43217</v>
      </c>
      <c r="B22" s="65"/>
      <c r="C22" s="74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18000</v>
      </c>
      <c r="P22" s="3">
        <f t="shared" si="2"/>
        <v>0</v>
      </c>
      <c r="Q22" s="2">
        <v>3455.9</v>
      </c>
      <c r="R22" s="98"/>
      <c r="S22" s="99"/>
      <c r="T22" s="100"/>
      <c r="U22" s="137"/>
      <c r="V22" s="138"/>
      <c r="W22" s="101">
        <f t="shared" si="3"/>
        <v>0</v>
      </c>
    </row>
    <row r="23" spans="1:23" ht="13.5" thickBot="1">
      <c r="A23" s="83" t="s">
        <v>28</v>
      </c>
      <c r="B23" s="85">
        <f>SUM(B4:B22)</f>
        <v>948.6</v>
      </c>
      <c r="C23" s="85">
        <f>SUM(C4:C22)</f>
        <v>333.9</v>
      </c>
      <c r="D23" s="107">
        <f>SUM(D4:D22)</f>
        <v>4.8</v>
      </c>
      <c r="E23" s="107">
        <f>SUM(E4:E22)</f>
        <v>329.09999999999997</v>
      </c>
      <c r="F23" s="85">
        <f>SUM(F4:F22)</f>
        <v>54.2</v>
      </c>
      <c r="G23" s="85">
        <f>SUM(G4:G22)</f>
        <v>230</v>
      </c>
      <c r="H23" s="85">
        <f>SUM(H4:H22)</f>
        <v>572.4</v>
      </c>
      <c r="I23" s="85">
        <f>SUM(I4:I22)</f>
        <v>97.4</v>
      </c>
      <c r="J23" s="85">
        <f>SUM(J4:J22)</f>
        <v>68.1</v>
      </c>
      <c r="K23" s="85">
        <f>SUM(K4:K22)</f>
        <v>0</v>
      </c>
      <c r="L23" s="85">
        <f>SUM(L4:L22)</f>
        <v>1137.4</v>
      </c>
      <c r="M23" s="84">
        <f>SUM(M4:M22)</f>
        <v>13.900000000000091</v>
      </c>
      <c r="N23" s="84">
        <f>SUM(N4:N22)</f>
        <v>3455.9</v>
      </c>
      <c r="O23" s="84">
        <f>SUM(O4:O22)</f>
        <v>130100</v>
      </c>
      <c r="P23" s="86">
        <f>N23/O23</f>
        <v>0.026563412759415834</v>
      </c>
      <c r="Q23" s="2"/>
      <c r="R23" s="75">
        <f>SUM(R4:R22)</f>
        <v>0</v>
      </c>
      <c r="S23" s="75">
        <f>SUM(S4:S22)</f>
        <v>0</v>
      </c>
      <c r="T23" s="75">
        <f>SUM(T4:T22)</f>
        <v>87.5</v>
      </c>
      <c r="U23" s="139">
        <f>SUM(U4:U22)</f>
        <v>0</v>
      </c>
      <c r="V23" s="140"/>
      <c r="W23" s="75">
        <f>R23+S23+U23+T23+V23</f>
        <v>87.5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1" t="s">
        <v>33</v>
      </c>
      <c r="S26" s="141"/>
      <c r="T26" s="141"/>
      <c r="U26" s="14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>
        <v>43193</v>
      </c>
      <c r="S28" s="143">
        <v>89.3817</v>
      </c>
      <c r="T28" s="143"/>
      <c r="U28" s="143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/>
      <c r="S29" s="143"/>
      <c r="T29" s="143"/>
      <c r="U29" s="143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4" t="s">
        <v>45</v>
      </c>
      <c r="T31" s="145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40</v>
      </c>
      <c r="T32" s="146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1" t="s">
        <v>30</v>
      </c>
      <c r="S36" s="141"/>
      <c r="T36" s="141"/>
      <c r="U36" s="14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7" t="s">
        <v>31</v>
      </c>
      <c r="S37" s="147"/>
      <c r="T37" s="147"/>
      <c r="U37" s="147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9">
        <v>43193</v>
      </c>
      <c r="S38" s="131">
        <v>6267.390409999999</v>
      </c>
      <c r="T38" s="132"/>
      <c r="U38" s="133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/>
      <c r="S39" s="134"/>
      <c r="T39" s="135"/>
      <c r="U39" s="136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R26:U26"/>
    <mergeCell ref="R27:U27"/>
    <mergeCell ref="R28:R29"/>
    <mergeCell ref="S28:U29"/>
    <mergeCell ref="S31:T31"/>
    <mergeCell ref="S32:T32"/>
    <mergeCell ref="R36:U36"/>
    <mergeCell ref="R37:U37"/>
    <mergeCell ref="R38:R39"/>
    <mergeCell ref="S38:U3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D60" sqref="D60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89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52</v>
      </c>
      <c r="I27" s="151"/>
      <c r="J27" s="158"/>
      <c r="K27" s="159"/>
      <c r="L27" s="154" t="s">
        <v>36</v>
      </c>
      <c r="M27" s="155"/>
      <c r="N27" s="156"/>
      <c r="O27" s="148" t="s">
        <v>90</v>
      </c>
      <c r="P27" s="149"/>
    </row>
    <row r="28" spans="1:16" ht="30.75" customHeight="1">
      <c r="A28" s="162"/>
      <c r="B28" s="44" t="s">
        <v>91</v>
      </c>
      <c r="C28" s="22" t="s">
        <v>23</v>
      </c>
      <c r="D28" s="44" t="str">
        <f>B28</f>
        <v>план на січень-квітень 2018р.</v>
      </c>
      <c r="E28" s="22" t="str">
        <f>C28</f>
        <v>факт</v>
      </c>
      <c r="F28" s="43" t="str">
        <f>B28</f>
        <v>план на січень-квітень 2018р.</v>
      </c>
      <c r="G28" s="58" t="str">
        <f>C28</f>
        <v>факт</v>
      </c>
      <c r="H28" s="44" t="str">
        <f>B28</f>
        <v>план на січень-квітень 2018р.</v>
      </c>
      <c r="I28" s="22" t="str">
        <f>C28</f>
        <v>факт</v>
      </c>
      <c r="J28" s="43"/>
      <c r="K28" s="58"/>
      <c r="L28" s="41" t="str">
        <f>D28</f>
        <v>план на січень-квітень 2018р.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квітень!S38</f>
        <v>6267.390409999999</v>
      </c>
      <c r="B29" s="45">
        <v>3015</v>
      </c>
      <c r="C29" s="45">
        <v>1201.71</v>
      </c>
      <c r="D29" s="45">
        <v>806.429</v>
      </c>
      <c r="E29" s="45">
        <v>806.46</v>
      </c>
      <c r="F29" s="45">
        <v>8000</v>
      </c>
      <c r="G29" s="45">
        <v>1545.29</v>
      </c>
      <c r="H29" s="45">
        <v>8</v>
      </c>
      <c r="I29" s="45">
        <v>3</v>
      </c>
      <c r="J29" s="45"/>
      <c r="K29" s="45"/>
      <c r="L29" s="59">
        <f>H29+F29+D29+J29+B29</f>
        <v>11829.429</v>
      </c>
      <c r="M29" s="46">
        <f>C29+E29+G29+I29</f>
        <v>3556.46</v>
      </c>
      <c r="N29" s="47">
        <f>M29-L29</f>
        <v>-8272.969000000001</v>
      </c>
      <c r="O29" s="152">
        <f>квітень!S28</f>
        <v>89.3817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283716.14</v>
      </c>
      <c r="C48" s="28">
        <v>219744.13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58381.48</v>
      </c>
      <c r="C49" s="28">
        <v>44010.17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89156.76</v>
      </c>
      <c r="C50" s="28">
        <v>69645.01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11236.5</v>
      </c>
      <c r="C51" s="28">
        <v>6995.97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44990</v>
      </c>
      <c r="C52" s="28">
        <v>27939.51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2064.14</v>
      </c>
      <c r="C53" s="28">
        <v>1700.57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1000.08</v>
      </c>
      <c r="C54" s="28">
        <v>2237.17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11746.259999999967</v>
      </c>
      <c r="C55" s="12">
        <v>9804.170000000015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502291.36</v>
      </c>
      <c r="C56" s="9">
        <v>382076.7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3015</v>
      </c>
      <c r="C58" s="9">
        <f>C29</f>
        <v>1201.71</v>
      </c>
    </row>
    <row r="59" spans="1:3" ht="25.5">
      <c r="A59" s="76" t="s">
        <v>54</v>
      </c>
      <c r="B59" s="9">
        <f>D29</f>
        <v>806.429</v>
      </c>
      <c r="C59" s="9">
        <f>E29</f>
        <v>806.46</v>
      </c>
    </row>
    <row r="60" spans="1:3" ht="12.75">
      <c r="A60" s="76" t="s">
        <v>55</v>
      </c>
      <c r="B60" s="9">
        <f>F29</f>
        <v>8000</v>
      </c>
      <c r="C60" s="9">
        <f>G29</f>
        <v>1545.29</v>
      </c>
    </row>
    <row r="61" spans="1:3" ht="25.5">
      <c r="A61" s="76" t="s">
        <v>56</v>
      </c>
      <c r="B61" s="9">
        <f>H29</f>
        <v>8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8" sqref="D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92</v>
      </c>
      <c r="B20" s="168">
        <v>115278.5</v>
      </c>
      <c r="C20" s="168">
        <v>133563.9</v>
      </c>
      <c r="D20" s="168">
        <v>129778.3</v>
      </c>
      <c r="E20" s="15">
        <f>130095.8-38.7</f>
        <v>130057.1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155108.95</v>
      </c>
      <c r="M20" s="88">
        <v>144712.993</v>
      </c>
      <c r="N20" s="15">
        <f>SUM(B20:M20)</f>
        <v>1634304.1430000002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38.79199999998673</v>
      </c>
      <c r="D21" s="15">
        <f aca="true" t="shared" si="3" ref="D21:M21">D20-D17</f>
        <v>6386.400000000009</v>
      </c>
      <c r="E21" s="15">
        <f t="shared" si="3"/>
        <v>-38.69999999999709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>SUM(B21:M21)</f>
        <v>6386.442999999999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2018-04-03T13:26:37Z</dcterms:modified>
  <cp:category/>
  <cp:version/>
  <cp:contentType/>
  <cp:contentStatus/>
</cp:coreProperties>
</file>